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<sst xmlns="http://schemas.openxmlformats.org/spreadsheetml/2006/main" count="171" uniqueCount="123">
  <si>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</si>
  <si>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</si>
  <si>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</si>
  <si>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</si>
  <si>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</si>
  <si>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</si>
  <si>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</si>
  <si>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</si>
  <si>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</si>
  <si>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</si>
  <si>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</si>
  <si>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</si>
  <si>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</si>
  <si>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</si>
  <si>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</si>
  <si>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</si>
  <si>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</si>
  <si>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</si>
  <si>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</si>
  <si>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</si>
  <si>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</si>
  <si>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</si>
  <si>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</si>
  <si>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</si>
  <si>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</si>
  <si>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</si>
  <si>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</si>
  <si>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</si>
  <si>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</si>
  <si>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</si>
  <si>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</si>
  <si>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</si>
  <si>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</si>
  <si>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</si>
  <si>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</si>
  <si>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</si>
  <si>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</si>
  <si>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</si>
  <si>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</si>
  <si>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</si>
  <si>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</si>
  <si>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</si>
  <si>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</si>
  <si>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</si>
  <si>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</si>
  <si>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</si>
  <si>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</si>
  <si>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</si>
  <si>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</si>
  <si>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</si>
  <si>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</si>
  <si>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</si>
  <si>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</si>
  <si>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</si>
  <si>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</si>
  <si>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</si>
  <si>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</si>
  <si>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</si>
  <si>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</si>
  <si>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</si>
  <si>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</si>
  <si>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</si>
  <si>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</si>
  <si>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</si>
  <si>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</si>
  <si>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</si>
  <si>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</si>
  <si>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</si>
  <si>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</si>
  <si>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</si>
  <si>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</si>
  <si>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</si>
  <si>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</si>
  <si>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</si>
  <si>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</si>
  <si>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</si>
  <si>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</si>
  <si>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</si>
  <si>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</si>
  <si>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</si>
  <si>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</si>
  <si>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</si>
  <si>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</si>
  <si>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</si>
  <si>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</si>
  <si>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</si>
  <si>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</si>
  <si>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</si>
  <si>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</si>
  <si>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</si>
  <si>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</si>
  <si>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</si>
  <si>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</si>
  <si>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</si>
  <si>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</si>
  <si>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</si>
  <si>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</si>
  <si>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</si>
  <si>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</si>
  <si>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</si>
  <si>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</si>
  <si>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</si>
  <si>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</si>
  <si>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</si>
  <si>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</si>
  <si>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</si>
  <si>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</si>
  <si>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</si>
  <si>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</si>
  <si>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</si>
  <si>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</si>
  <si>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</si>
  <si>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</si>
  <si>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</si>
  <si>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</si>
  <si>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</si>
  <si>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</si>
  <si>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</si>
  <si>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</si>
  <si>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</si>
  <si>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</si>
  <si>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</si>
  <si>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04.11.2015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</si>
</sst>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6408556"/>
        <c:axId val="57677005"/>
      </c:bar3DChart>
      <c:catAx>
        <c:axId val="640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77005"/>
        <c:crosses val="autoZero"/>
        <c:auto val="1"/>
        <c:lblOffset val="100"/>
        <c:tickLblSkip val="1"/>
        <c:noMultiLvlLbl val="0"/>
      </c:catAx>
      <c:valAx>
        <c:axId val="5767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5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49330998"/>
        <c:axId val="41325799"/>
      </c:bar3DChart>
      <c:catAx>
        <c:axId val="4933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25799"/>
        <c:crosses val="autoZero"/>
        <c:auto val="1"/>
        <c:lblOffset val="100"/>
        <c:tickLblSkip val="1"/>
        <c:noMultiLvlLbl val="0"/>
      </c:catAx>
      <c:valAx>
        <c:axId val="41325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30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36387872"/>
        <c:axId val="59055393"/>
      </c:bar3DChart>
      <c:catAx>
        <c:axId val="36387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55393"/>
        <c:crosses val="autoZero"/>
        <c:auto val="1"/>
        <c:lblOffset val="100"/>
        <c:tickLblSkip val="1"/>
        <c:noMultiLvlLbl val="0"/>
      </c:catAx>
      <c:valAx>
        <c:axId val="59055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878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61736490"/>
        <c:axId val="18757499"/>
      </c:bar3DChart>
      <c:catAx>
        <c:axId val="6173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57499"/>
        <c:crosses val="autoZero"/>
        <c:auto val="1"/>
        <c:lblOffset val="100"/>
        <c:tickLblSkip val="1"/>
        <c:noMultiLvlLbl val="0"/>
      </c:catAx>
      <c:valAx>
        <c:axId val="18757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64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34599764"/>
        <c:axId val="42962421"/>
      </c:bar3DChart>
      <c:catAx>
        <c:axId val="34599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62421"/>
        <c:crosses val="autoZero"/>
        <c:auto val="1"/>
        <c:lblOffset val="100"/>
        <c:tickLblSkip val="2"/>
        <c:noMultiLvlLbl val="0"/>
      </c:catAx>
      <c:valAx>
        <c:axId val="429624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97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51117470"/>
        <c:axId val="57404047"/>
      </c:bar3DChart>
      <c:catAx>
        <c:axId val="51117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04047"/>
        <c:crosses val="autoZero"/>
        <c:auto val="1"/>
        <c:lblOffset val="100"/>
        <c:tickLblSkip val="1"/>
        <c:noMultiLvlLbl val="0"/>
      </c:catAx>
      <c:valAx>
        <c:axId val="57404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74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46874376"/>
        <c:axId val="19216201"/>
      </c:bar3DChart>
      <c:catAx>
        <c:axId val="46874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216201"/>
        <c:crosses val="autoZero"/>
        <c:auto val="1"/>
        <c:lblOffset val="100"/>
        <c:tickLblSkip val="1"/>
        <c:noMultiLvlLbl val="0"/>
      </c:catAx>
      <c:valAx>
        <c:axId val="19216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43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38728082"/>
        <c:axId val="13008419"/>
      </c:bar3DChart>
      <c:catAx>
        <c:axId val="3872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08419"/>
        <c:crosses val="autoZero"/>
        <c:auto val="1"/>
        <c:lblOffset val="100"/>
        <c:tickLblSkip val="1"/>
        <c:noMultiLvlLbl val="0"/>
      </c:catAx>
      <c:valAx>
        <c:axId val="13008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28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49966908"/>
        <c:axId val="47048989"/>
      </c:bar3DChart>
      <c:catAx>
        <c:axId val="4996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48989"/>
        <c:crosses val="autoZero"/>
        <c:auto val="1"/>
        <c:lblOffset val="100"/>
        <c:tickLblSkip val="1"/>
        <c:noMultiLvlLbl val="0"/>
      </c:catAx>
      <c:valAx>
        <c:axId val="47048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669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v>332705.9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</f>
        <v>279536.60000000003</v>
      </c>
      <c r="E6" s="3">
        <f>D6/D149*100</f>
        <v>35.61298322779187</v>
      </c>
      <c r="F6" s="3">
        <f>D6/B6*100</f>
        <v>84.01912920690616</v>
      </c>
      <c r="G6" s="3">
        <f aca="true" t="shared" si="0" ref="G6:G43">D6/C6*100</f>
        <v>76.96725396418947</v>
      </c>
      <c r="H6" s="3">
        <f>B6-D6</f>
        <v>53169.29999999999</v>
      </c>
      <c r="I6" s="3">
        <f aca="true" t="shared" si="1" ref="I6:I43">C6-D6</f>
        <v>83652.3999999999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</f>
        <v>141299.00000000003</v>
      </c>
      <c r="E7" s="107">
        <f>D7/D6*100</f>
        <v>50.54758482431281</v>
      </c>
      <c r="F7" s="107">
        <f>D7/B7*100</f>
        <v>85.6529400746453</v>
      </c>
      <c r="G7" s="107">
        <f>D7/C7*100</f>
        <v>78.31345000069282</v>
      </c>
      <c r="H7" s="107">
        <f>B7-D7</f>
        <v>23667.899999999965</v>
      </c>
      <c r="I7" s="107">
        <f t="shared" si="1"/>
        <v>39128.49999999997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</f>
        <v>221399.99999999994</v>
      </c>
      <c r="E8" s="1">
        <f>D8/D6*100</f>
        <v>79.20250872336571</v>
      </c>
      <c r="F8" s="1">
        <f>D8/B8*100</f>
        <v>88.14213576277581</v>
      </c>
      <c r="G8" s="1">
        <f t="shared" si="0"/>
        <v>80.42352028350922</v>
      </c>
      <c r="H8" s="1">
        <f>B8-D8</f>
        <v>29785.20000000007</v>
      </c>
      <c r="I8" s="1">
        <f t="shared" si="1"/>
        <v>53892.60000000009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0.00976616299976461</v>
      </c>
      <c r="F9" s="134">
        <f>D9/B9*100</f>
        <v>60.39823008849557</v>
      </c>
      <c r="G9" s="1">
        <f t="shared" si="0"/>
        <v>60.39823008849557</v>
      </c>
      <c r="H9" s="1">
        <f aca="true" t="shared" si="2" ref="H9:H43">B9-D9</f>
        <v>17.900000000000002</v>
      </c>
      <c r="I9" s="1">
        <f t="shared" si="1"/>
        <v>17.900000000000002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</f>
        <v>15585.6</v>
      </c>
      <c r="E10" s="1">
        <f>D10/D6*100</f>
        <v>5.5755131886128675</v>
      </c>
      <c r="F10" s="1">
        <f aca="true" t="shared" si="3" ref="F10:F41">D10/B10*100</f>
        <v>78.64365728125946</v>
      </c>
      <c r="G10" s="1">
        <f t="shared" si="0"/>
        <v>70.49245576582118</v>
      </c>
      <c r="H10" s="1">
        <f t="shared" si="2"/>
        <v>4232.4</v>
      </c>
      <c r="I10" s="1">
        <f t="shared" si="1"/>
        <v>6523.999999999998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</f>
        <v>39401.70000000002</v>
      </c>
      <c r="E11" s="1">
        <f>D11/D6*100</f>
        <v>14.095363540945986</v>
      </c>
      <c r="F11" s="1">
        <f t="shared" si="3"/>
        <v>68.59113959087327</v>
      </c>
      <c r="G11" s="1">
        <f t="shared" si="0"/>
        <v>64.12024794262628</v>
      </c>
      <c r="H11" s="1">
        <f t="shared" si="2"/>
        <v>18042.599999999984</v>
      </c>
      <c r="I11" s="1">
        <f t="shared" si="1"/>
        <v>22047.999999999978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0.07669836436445172</v>
      </c>
      <c r="F12" s="1">
        <f t="shared" si="3"/>
        <v>79.20206871074991</v>
      </c>
      <c r="G12" s="1">
        <f t="shared" si="0"/>
        <v>78.04878048780488</v>
      </c>
      <c r="H12" s="1">
        <f t="shared" si="2"/>
        <v>56.30000000000001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3942.500000000012</v>
      </c>
      <c r="C13" s="50">
        <f>C6-C8-C9-C10-C11-C12</f>
        <v>4017.1999999999216</v>
      </c>
      <c r="D13" s="50">
        <f>D6-D8-D9-D10-D11-D12</f>
        <v>2907.6000000000727</v>
      </c>
      <c r="E13" s="1">
        <f>D13/D6*100</f>
        <v>1.0401500197112195</v>
      </c>
      <c r="F13" s="1">
        <f t="shared" si="3"/>
        <v>73.75015852885387</v>
      </c>
      <c r="G13" s="1">
        <f t="shared" si="0"/>
        <v>72.37877128348426</v>
      </c>
      <c r="H13" s="1">
        <f t="shared" si="2"/>
        <v>1034.8999999999392</v>
      </c>
      <c r="I13" s="1">
        <f t="shared" si="1"/>
        <v>1109.599999999849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</f>
        <v>191526.69999999995</v>
      </c>
      <c r="E18" s="3">
        <f>D18/D149*100</f>
        <v>24.40051554885594</v>
      </c>
      <c r="F18" s="3">
        <f>D18/B18*100</f>
        <v>86.52287951369624</v>
      </c>
      <c r="G18" s="3">
        <f t="shared" si="0"/>
        <v>78.22451430982308</v>
      </c>
      <c r="H18" s="3">
        <f>B18-D18</f>
        <v>29832.900000000052</v>
      </c>
      <c r="I18" s="3">
        <f t="shared" si="1"/>
        <v>53315.600000000064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</f>
        <v>166807.19999999995</v>
      </c>
      <c r="E19" s="107">
        <f>D19/D18*100</f>
        <v>87.09344441271112</v>
      </c>
      <c r="F19" s="107">
        <f t="shared" si="3"/>
        <v>91.04431177728507</v>
      </c>
      <c r="G19" s="107">
        <f t="shared" si="0"/>
        <v>86.71412864639782</v>
      </c>
      <c r="H19" s="107">
        <f t="shared" si="2"/>
        <v>16408.20000000004</v>
      </c>
      <c r="I19" s="107">
        <f t="shared" si="1"/>
        <v>25557.300000000047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</f>
        <v>154767.7</v>
      </c>
      <c r="E20" s="1">
        <f>D20/D18*100</f>
        <v>80.80737568182403</v>
      </c>
      <c r="F20" s="1">
        <f t="shared" si="3"/>
        <v>88.7069863306561</v>
      </c>
      <c r="G20" s="1">
        <f t="shared" si="0"/>
        <v>81.0832319144823</v>
      </c>
      <c r="H20" s="1">
        <f t="shared" si="2"/>
        <v>19703</v>
      </c>
      <c r="I20" s="1">
        <f t="shared" si="1"/>
        <v>36107.399999999994</v>
      </c>
    </row>
    <row r="21" spans="1:9" ht="18">
      <c r="A21" s="29" t="s">
        <v>2</v>
      </c>
      <c r="B21" s="49">
        <v>12106.8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</f>
        <v>9441.5</v>
      </c>
      <c r="E21" s="1">
        <f>D21/D18*100</f>
        <v>4.929599893905133</v>
      </c>
      <c r="F21" s="1">
        <f t="shared" si="3"/>
        <v>77.98509928304755</v>
      </c>
      <c r="G21" s="1">
        <f t="shared" si="0"/>
        <v>71.69271189272101</v>
      </c>
      <c r="H21" s="1">
        <f t="shared" si="2"/>
        <v>2665.2999999999993</v>
      </c>
      <c r="I21" s="1">
        <f t="shared" si="1"/>
        <v>3727.8999999999996</v>
      </c>
    </row>
    <row r="22" spans="1:9" ht="18">
      <c r="A22" s="29" t="s">
        <v>1</v>
      </c>
      <c r="B22" s="49">
        <v>3002.4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</f>
        <v>2761.399999999999</v>
      </c>
      <c r="E22" s="1">
        <f>D22/D18*100</f>
        <v>1.4417833127182789</v>
      </c>
      <c r="F22" s="1">
        <f t="shared" si="3"/>
        <v>91.97308819610976</v>
      </c>
      <c r="G22" s="1">
        <f t="shared" si="0"/>
        <v>84.87996803245932</v>
      </c>
      <c r="H22" s="1">
        <f t="shared" si="2"/>
        <v>241.0000000000009</v>
      </c>
      <c r="I22" s="1">
        <f t="shared" si="1"/>
        <v>491.900000000001</v>
      </c>
    </row>
    <row r="23" spans="1:9" ht="18">
      <c r="A23" s="29" t="s">
        <v>0</v>
      </c>
      <c r="B23" s="49">
        <v>20601.3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</f>
        <v>15419.3</v>
      </c>
      <c r="E23" s="1">
        <f>D23/D18*100</f>
        <v>8.05073130795863</v>
      </c>
      <c r="F23" s="1">
        <f t="shared" si="3"/>
        <v>74.84624756690111</v>
      </c>
      <c r="G23" s="1">
        <f t="shared" si="0"/>
        <v>60.177574835109084</v>
      </c>
      <c r="H23" s="1">
        <f t="shared" si="2"/>
        <v>5182</v>
      </c>
      <c r="I23" s="1">
        <f t="shared" si="1"/>
        <v>10203.7</v>
      </c>
    </row>
    <row r="24" spans="1:9" ht="18">
      <c r="A24" s="29" t="s">
        <v>15</v>
      </c>
      <c r="B24" s="49">
        <v>1374.7</v>
      </c>
      <c r="C24" s="50">
        <v>1528.1</v>
      </c>
      <c r="D24" s="51">
        <f>111+58.1+166.1+55.7+24.9+10.1-0.1+89.8+44.2+0.1+106.9+106.7+78.8+27.8+48.4+56.6+13.9-0.2+32.5+28.8+69.2+0.1</f>
        <v>1129.3999999999996</v>
      </c>
      <c r="E24" s="1">
        <f>D24/D18*100</f>
        <v>0.5896827961845528</v>
      </c>
      <c r="F24" s="1">
        <f t="shared" si="3"/>
        <v>82.1561067869353</v>
      </c>
      <c r="G24" s="1">
        <f t="shared" si="0"/>
        <v>73.90877560369084</v>
      </c>
      <c r="H24" s="1">
        <f t="shared" si="2"/>
        <v>245.3000000000004</v>
      </c>
      <c r="I24" s="1">
        <f t="shared" si="1"/>
        <v>398.7000000000003</v>
      </c>
    </row>
    <row r="25" spans="1:9" ht="18.75" thickBot="1">
      <c r="A25" s="29" t="s">
        <v>34</v>
      </c>
      <c r="B25" s="50">
        <f>B18-B20-B21-B22-B23-B24</f>
        <v>9803.69999999999</v>
      </c>
      <c r="C25" s="50">
        <f>C18-C20-C21-C22-C23-C24</f>
        <v>10393.400000000007</v>
      </c>
      <c r="D25" s="50">
        <f>D18-D20-D21-D22-D23-D24</f>
        <v>8007.399999999945</v>
      </c>
      <c r="E25" s="1">
        <f>D25/D18*100</f>
        <v>4.180827007409383</v>
      </c>
      <c r="F25" s="1">
        <f t="shared" si="3"/>
        <v>81.67732590756503</v>
      </c>
      <c r="G25" s="1">
        <f t="shared" si="0"/>
        <v>77.04312352069525</v>
      </c>
      <c r="H25" s="1">
        <f t="shared" si="2"/>
        <v>1796.3000000000447</v>
      </c>
      <c r="I25" s="1">
        <f t="shared" si="1"/>
        <v>2386.000000000062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</f>
        <v>35954.599999999984</v>
      </c>
      <c r="E33" s="3">
        <f>D33/D149*100</f>
        <v>4.580618662321732</v>
      </c>
      <c r="F33" s="3">
        <f>D33/B33*100</f>
        <v>87.2642104752196</v>
      </c>
      <c r="G33" s="3">
        <f t="shared" si="0"/>
        <v>80.0186055620838</v>
      </c>
      <c r="H33" s="3">
        <f t="shared" si="2"/>
        <v>5247.400000000016</v>
      </c>
      <c r="I33" s="3">
        <f t="shared" si="1"/>
        <v>8978.200000000012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</f>
        <v>26092.800000000003</v>
      </c>
      <c r="E34" s="1">
        <f>D34/D33*100</f>
        <v>72.57152075116957</v>
      </c>
      <c r="F34" s="1">
        <f t="shared" si="3"/>
        <v>87.6956892901075</v>
      </c>
      <c r="G34" s="1">
        <f t="shared" si="0"/>
        <v>81.10658667744242</v>
      </c>
      <c r="H34" s="1">
        <f t="shared" si="2"/>
        <v>3660.9999999999964</v>
      </c>
      <c r="I34" s="1">
        <f t="shared" si="1"/>
        <v>6078.199999999997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</f>
        <v>1308.3000000000002</v>
      </c>
      <c r="E36" s="1">
        <f>D36/D33*100</f>
        <v>3.6387555417109376</v>
      </c>
      <c r="F36" s="1">
        <f t="shared" si="3"/>
        <v>58.863493206154956</v>
      </c>
      <c r="G36" s="1">
        <f t="shared" si="0"/>
        <v>48.926701570680635</v>
      </c>
      <c r="H36" s="1">
        <f t="shared" si="2"/>
        <v>914.2999999999997</v>
      </c>
      <c r="I36" s="1">
        <f t="shared" si="1"/>
        <v>1365.6999999999998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1.6495803040501085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0.1885711424963705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7892.599999999981</v>
      </c>
      <c r="E39" s="1">
        <f>D39/D33*100</f>
        <v>21.951572260573013</v>
      </c>
      <c r="F39" s="1">
        <f t="shared" si="3"/>
        <v>92.52754982414983</v>
      </c>
      <c r="G39" s="1">
        <f t="shared" si="0"/>
        <v>84.31634386317248</v>
      </c>
      <c r="H39" s="1">
        <f>B39-D39</f>
        <v>637.4000000000187</v>
      </c>
      <c r="I39" s="1">
        <f t="shared" si="1"/>
        <v>1468.100000000014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</f>
        <v>610.9000000000001</v>
      </c>
      <c r="E43" s="3">
        <f>D43/D149*100</f>
        <v>0.07782870455553247</v>
      </c>
      <c r="F43" s="3">
        <f>D43/B43*100</f>
        <v>80.74279672217818</v>
      </c>
      <c r="G43" s="3">
        <f t="shared" si="0"/>
        <v>74.32777710183723</v>
      </c>
      <c r="H43" s="3">
        <f t="shared" si="2"/>
        <v>145.69999999999993</v>
      </c>
      <c r="I43" s="3">
        <f t="shared" si="1"/>
        <v>210.9999999999999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</f>
        <v>5918.699999999998</v>
      </c>
      <c r="E45" s="3">
        <f>D45/D149*100</f>
        <v>0.7540428116759368</v>
      </c>
      <c r="F45" s="3">
        <f>D45/B45*100</f>
        <v>87.75204602063809</v>
      </c>
      <c r="G45" s="3">
        <f aca="true" t="shared" si="4" ref="G45:G75">D45/C45*100</f>
        <v>78.59741846382659</v>
      </c>
      <c r="H45" s="3">
        <f>B45-D45</f>
        <v>826.1000000000022</v>
      </c>
      <c r="I45" s="3">
        <f aca="true" t="shared" si="5" ref="I45:I76">C45-D45</f>
        <v>1611.7000000000035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</f>
        <v>5235.9</v>
      </c>
      <c r="E46" s="1">
        <f>D46/D45*100</f>
        <v>88.46368290334028</v>
      </c>
      <c r="F46" s="1">
        <f aca="true" t="shared" si="6" ref="F46:F73">D46/B46*100</f>
        <v>88.95212531004722</v>
      </c>
      <c r="G46" s="1">
        <f t="shared" si="4"/>
        <v>80.29905682079594</v>
      </c>
      <c r="H46" s="1">
        <f aca="true" t="shared" si="7" ref="H46:H73">B46-D46</f>
        <v>650.3000000000002</v>
      </c>
      <c r="I46" s="1">
        <f t="shared" si="5"/>
        <v>1284.6000000000004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0.01689560207477994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</f>
        <v>39.7</v>
      </c>
      <c r="E48" s="1">
        <f>D48/D45*100</f>
        <v>0.6707554023687637</v>
      </c>
      <c r="F48" s="1">
        <f t="shared" si="6"/>
        <v>73.7918215613383</v>
      </c>
      <c r="G48" s="1">
        <f t="shared" si="4"/>
        <v>65.9468438538206</v>
      </c>
      <c r="H48" s="1">
        <f t="shared" si="7"/>
        <v>14.099999999999994</v>
      </c>
      <c r="I48" s="1">
        <f t="shared" si="5"/>
        <v>20.5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</f>
        <v>314.1999999999998</v>
      </c>
      <c r="E49" s="1">
        <f>D49/D45*100</f>
        <v>5.308598171895854</v>
      </c>
      <c r="F49" s="1">
        <f t="shared" si="6"/>
        <v>74.13874469089188</v>
      </c>
      <c r="G49" s="1">
        <f t="shared" si="4"/>
        <v>58.3689392532045</v>
      </c>
      <c r="H49" s="1">
        <f t="shared" si="7"/>
        <v>109.6000000000002</v>
      </c>
      <c r="I49" s="1">
        <f t="shared" si="5"/>
        <v>224.10000000000014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327.89999999999856</v>
      </c>
      <c r="E50" s="1">
        <f>D50/D45*100</f>
        <v>5.540067920320317</v>
      </c>
      <c r="F50" s="1">
        <f t="shared" si="6"/>
        <v>86.33491311216383</v>
      </c>
      <c r="G50" s="1">
        <f t="shared" si="4"/>
        <v>79.9366162847385</v>
      </c>
      <c r="H50" s="1">
        <f t="shared" si="7"/>
        <v>51.900000000001796</v>
      </c>
      <c r="I50" s="1">
        <f t="shared" si="5"/>
        <v>82.30000000000297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</f>
        <v>11302.700000000003</v>
      </c>
      <c r="E51" s="3">
        <f>D51/D149*100</f>
        <v>1.4399648043539317</v>
      </c>
      <c r="F51" s="3">
        <f>D51/B51*100</f>
        <v>82.05584272273204</v>
      </c>
      <c r="G51" s="3">
        <f t="shared" si="4"/>
        <v>75.05960168146471</v>
      </c>
      <c r="H51" s="3">
        <f>B51-D51</f>
        <v>2471.699999999997</v>
      </c>
      <c r="I51" s="3">
        <f t="shared" si="5"/>
        <v>3755.5999999999985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</f>
        <v>7493.300000000001</v>
      </c>
      <c r="E52" s="1">
        <f>D52/D51*100</f>
        <v>66.29654861227847</v>
      </c>
      <c r="F52" s="1">
        <f t="shared" si="6"/>
        <v>88.43321453017681</v>
      </c>
      <c r="G52" s="1">
        <f t="shared" si="4"/>
        <v>79.40761935039475</v>
      </c>
      <c r="H52" s="1">
        <f t="shared" si="7"/>
        <v>980.0999999999985</v>
      </c>
      <c r="I52" s="1">
        <f t="shared" si="5"/>
        <v>1943.199999999999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</f>
        <v>4</v>
      </c>
      <c r="E53" s="1">
        <f>D53/D51*100</f>
        <v>0.03538977412476664</v>
      </c>
      <c r="F53" s="1">
        <f t="shared" si="6"/>
        <v>36.69724770642201</v>
      </c>
      <c r="G53" s="1">
        <f t="shared" si="4"/>
        <v>36.69724770642201</v>
      </c>
      <c r="H53" s="1">
        <f t="shared" si="7"/>
        <v>6.9</v>
      </c>
      <c r="I53" s="1">
        <f t="shared" si="5"/>
        <v>6.9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</f>
        <v>179.60000000000002</v>
      </c>
      <c r="E54" s="1">
        <f>D54/D51*100</f>
        <v>1.5890008582020225</v>
      </c>
      <c r="F54" s="1">
        <f t="shared" si="6"/>
        <v>73.93989296006588</v>
      </c>
      <c r="G54" s="1">
        <f t="shared" si="4"/>
        <v>68.10769814182784</v>
      </c>
      <c r="H54" s="1">
        <f t="shared" si="7"/>
        <v>63.29999999999998</v>
      </c>
      <c r="I54" s="1">
        <f t="shared" si="5"/>
        <v>84.09999999999997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</f>
        <v>435.50000000000006</v>
      </c>
      <c r="E55" s="1">
        <f>D55/D51*100</f>
        <v>3.8530616578339685</v>
      </c>
      <c r="F55" s="1">
        <f t="shared" si="6"/>
        <v>72.77740641711232</v>
      </c>
      <c r="G55" s="1">
        <f t="shared" si="4"/>
        <v>61.27761362037428</v>
      </c>
      <c r="H55" s="1">
        <f t="shared" si="7"/>
        <v>162.89999999999992</v>
      </c>
      <c r="I55" s="1">
        <f t="shared" si="5"/>
        <v>275.2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3190.3000000000015</v>
      </c>
      <c r="E56" s="1">
        <f>D56/D51*100</f>
        <v>28.225999097560766</v>
      </c>
      <c r="F56" s="1">
        <f t="shared" si="6"/>
        <v>71.71147275669846</v>
      </c>
      <c r="G56" s="1">
        <f t="shared" si="4"/>
        <v>68.80836838132213</v>
      </c>
      <c r="H56" s="1">
        <f t="shared" si="7"/>
        <v>1258.4999999999995</v>
      </c>
      <c r="I56" s="1">
        <f>C56-D56</f>
        <v>1446.2000000000003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</f>
        <v>4788.9</v>
      </c>
      <c r="E58" s="3">
        <f>D58/D149*100</f>
        <v>0.610106209274823</v>
      </c>
      <c r="F58" s="3">
        <f>D58/B58*100</f>
        <v>88.33978970669617</v>
      </c>
      <c r="G58" s="3">
        <f t="shared" si="4"/>
        <v>85.10574018126887</v>
      </c>
      <c r="H58" s="3">
        <f>B58-D58</f>
        <v>632.1000000000004</v>
      </c>
      <c r="I58" s="3">
        <f t="shared" si="5"/>
        <v>838.1000000000004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</f>
        <v>1243.0999999999997</v>
      </c>
      <c r="E59" s="1">
        <f>D59/D58*100</f>
        <v>25.957944413122007</v>
      </c>
      <c r="F59" s="1">
        <f t="shared" si="6"/>
        <v>86.7117745535714</v>
      </c>
      <c r="G59" s="1">
        <f t="shared" si="4"/>
        <v>79.31474510304344</v>
      </c>
      <c r="H59" s="1">
        <f t="shared" si="7"/>
        <v>190.50000000000023</v>
      </c>
      <c r="I59" s="1">
        <f t="shared" si="5"/>
        <v>324.2000000000003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6.1872246236087625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</f>
        <v>246.20000000000005</v>
      </c>
      <c r="E61" s="1">
        <f>D61/D58*100</f>
        <v>5.141055357180147</v>
      </c>
      <c r="F61" s="1">
        <f t="shared" si="6"/>
        <v>62.234580384226504</v>
      </c>
      <c r="G61" s="1">
        <f t="shared" si="4"/>
        <v>52.96901893287437</v>
      </c>
      <c r="H61" s="1">
        <f t="shared" si="7"/>
        <v>149.39999999999998</v>
      </c>
      <c r="I61" s="1">
        <f t="shared" si="5"/>
        <v>218.59999999999997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59.96366597757314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131.70000000000044</v>
      </c>
      <c r="E63" s="1">
        <f>D63/D58*100</f>
        <v>2.7501096285159528</v>
      </c>
      <c r="F63" s="1">
        <f t="shared" si="6"/>
        <v>65.13353115727011</v>
      </c>
      <c r="G63" s="1">
        <f t="shared" si="4"/>
        <v>64.15002435460343</v>
      </c>
      <c r="H63" s="1">
        <f t="shared" si="7"/>
        <v>70.49999999999994</v>
      </c>
      <c r="I63" s="1">
        <f t="shared" si="5"/>
        <v>73.59999999999894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367.3</v>
      </c>
      <c r="C68" s="53">
        <f>C69+C70</f>
        <v>384.30000000000007</v>
      </c>
      <c r="D68" s="54">
        <f>SUM(D69:D70)</f>
        <v>270.30000000000007</v>
      </c>
      <c r="E68" s="42">
        <f>D68/D149*100</f>
        <v>0.0344362397141274</v>
      </c>
      <c r="F68" s="3">
        <f>D68/B68*100</f>
        <v>73.59106997005175</v>
      </c>
      <c r="G68" s="3">
        <f t="shared" si="4"/>
        <v>70.33567525370805</v>
      </c>
      <c r="H68" s="3">
        <f>B68-D68</f>
        <v>96.99999999999994</v>
      </c>
      <c r="I68" s="3">
        <f t="shared" si="5"/>
        <v>114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</f>
        <v>259.00000000000006</v>
      </c>
      <c r="E69" s="1">
        <f>D69/D68*100</f>
        <v>95.81945985941546</v>
      </c>
      <c r="F69" s="1">
        <f t="shared" si="6"/>
        <v>83.65633074935401</v>
      </c>
      <c r="G69" s="1">
        <f t="shared" si="4"/>
        <v>83.65633074935401</v>
      </c>
      <c r="H69" s="1">
        <f t="shared" si="7"/>
        <v>50.599999999999966</v>
      </c>
      <c r="I69" s="1">
        <f t="shared" si="5"/>
        <v>50.599999999999966</v>
      </c>
    </row>
    <row r="70" spans="1:9" ht="18.75" thickBot="1">
      <c r="A70" s="29" t="s">
        <v>9</v>
      </c>
      <c r="B70" s="49">
        <v>57.7</v>
      </c>
      <c r="C70" s="50">
        <f>242.8-42.9-28.6-11-78-0.1-7.5</f>
        <v>74.70000000000002</v>
      </c>
      <c r="D70" s="51">
        <f>7.4+0.2+3.8-0.1</f>
        <v>11.3</v>
      </c>
      <c r="E70" s="1">
        <f>D70/D69*100</f>
        <v>4.362934362934362</v>
      </c>
      <c r="F70" s="1">
        <f t="shared" si="6"/>
        <v>19.584055459272097</v>
      </c>
      <c r="G70" s="1">
        <f t="shared" si="4"/>
        <v>15.12717536813922</v>
      </c>
      <c r="H70" s="1">
        <f t="shared" si="7"/>
        <v>46.400000000000006</v>
      </c>
      <c r="I70" s="1">
        <f t="shared" si="5"/>
        <v>63.40000000000002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46025.2</v>
      </c>
      <c r="C89" s="53">
        <f>47925.9+539.6+110+168.6+27+1682.4+76+79.6</f>
        <v>50609.1</v>
      </c>
      <c r="D89" s="54">
        <f>36671.5+50.5+277.1+1482.7+43.6+468.3-0.1+17.7</f>
        <v>39011.299999999996</v>
      </c>
      <c r="E89" s="3">
        <f>D89/D149*100</f>
        <v>4.970042465259851</v>
      </c>
      <c r="F89" s="3">
        <f aca="true" t="shared" si="10" ref="F89:F95">D89/B89*100</f>
        <v>84.76073976864848</v>
      </c>
      <c r="G89" s="3">
        <f t="shared" si="8"/>
        <v>77.0835679749294</v>
      </c>
      <c r="H89" s="3">
        <f aca="true" t="shared" si="11" ref="H89:H95">B89-D89</f>
        <v>7013.9000000000015</v>
      </c>
      <c r="I89" s="3">
        <f t="shared" si="9"/>
        <v>11597.800000000003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</f>
        <v>33583.30000000001</v>
      </c>
      <c r="E90" s="1">
        <f>D90/D89*100</f>
        <v>86.08608275038262</v>
      </c>
      <c r="F90" s="1">
        <f t="shared" si="10"/>
        <v>89.08226169255585</v>
      </c>
      <c r="G90" s="1">
        <f t="shared" si="8"/>
        <v>81.1190821256039</v>
      </c>
      <c r="H90" s="1">
        <f t="shared" si="11"/>
        <v>4115.899999999987</v>
      </c>
      <c r="I90" s="1">
        <f t="shared" si="9"/>
        <v>7816.69999999999</v>
      </c>
    </row>
    <row r="91" spans="1:9" ht="18">
      <c r="A91" s="29" t="s">
        <v>32</v>
      </c>
      <c r="B91" s="49">
        <v>2175.9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</f>
        <v>1157.3000000000002</v>
      </c>
      <c r="E91" s="1">
        <f>D91/D89*100</f>
        <v>2.9665763509547243</v>
      </c>
      <c r="F91" s="1">
        <f t="shared" si="10"/>
        <v>53.187186911163195</v>
      </c>
      <c r="G91" s="1">
        <f t="shared" si="8"/>
        <v>44.94194400217468</v>
      </c>
      <c r="H91" s="1">
        <f t="shared" si="11"/>
        <v>1018.5999999999999</v>
      </c>
      <c r="I91" s="1">
        <f t="shared" si="9"/>
        <v>1417.7999999999997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6150.1</v>
      </c>
      <c r="C93" s="50">
        <f>C89-C90-C91-C92</f>
        <v>6633.999999999998</v>
      </c>
      <c r="D93" s="50">
        <f>D89-D90-D91-D92</f>
        <v>4270.699999999985</v>
      </c>
      <c r="E93" s="1">
        <f>D93/D89*100</f>
        <v>10.947340898662658</v>
      </c>
      <c r="F93" s="1">
        <f t="shared" si="10"/>
        <v>69.44114729841768</v>
      </c>
      <c r="G93" s="1">
        <f>D93/C93*100</f>
        <v>64.37594211637001</v>
      </c>
      <c r="H93" s="1">
        <f t="shared" si="11"/>
        <v>1879.400000000015</v>
      </c>
      <c r="I93" s="1">
        <f>C93-D93</f>
        <v>2363.300000000013</v>
      </c>
    </row>
    <row r="94" spans="1:9" ht="18.75">
      <c r="A94" s="120" t="s">
        <v>12</v>
      </c>
      <c r="B94" s="125">
        <v>53411.1</v>
      </c>
      <c r="C94" s="127">
        <f>48638.3+1900-424+424+830+1679.1+0.1+2819.7</f>
        <v>55867.2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</f>
        <v>49553.20000000002</v>
      </c>
      <c r="E94" s="119">
        <f>D94/D149*100</f>
        <v>6.313081294125408</v>
      </c>
      <c r="F94" s="123">
        <f t="shared" si="10"/>
        <v>92.77696958122941</v>
      </c>
      <c r="G94" s="118">
        <f>D94/C94*100</f>
        <v>88.6981985852164</v>
      </c>
      <c r="H94" s="124">
        <f t="shared" si="11"/>
        <v>3857.8999999999796</v>
      </c>
      <c r="I94" s="119">
        <f>C94-D94</f>
        <v>6313.999999999978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</f>
        <v>3465.000000000001</v>
      </c>
      <c r="E95" s="131">
        <f>D95/D94*100</f>
        <v>6.992484844571087</v>
      </c>
      <c r="F95" s="132">
        <f t="shared" si="10"/>
        <v>77.43016759776539</v>
      </c>
      <c r="G95" s="133">
        <f>D95/C95*100</f>
        <v>70.8777384580768</v>
      </c>
      <c r="H95" s="122">
        <f t="shared" si="11"/>
        <v>1009.9999999999991</v>
      </c>
      <c r="I95" s="96">
        <f>C95-D95</f>
        <v>1423.699999999999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</f>
        <v>5946.607000000002</v>
      </c>
      <c r="E101" s="25">
        <f>D101/D149*100</f>
        <v>0.7575981655113133</v>
      </c>
      <c r="F101" s="25">
        <f>D101/B101*100</f>
        <v>64.13718088376459</v>
      </c>
      <c r="G101" s="25">
        <f aca="true" t="shared" si="12" ref="G101:G147">D101/C101*100</f>
        <v>57.4296158229193</v>
      </c>
      <c r="H101" s="25">
        <f aca="true" t="shared" si="13" ref="H101:H106">B101-D101</f>
        <v>3325.092999999999</v>
      </c>
      <c r="I101" s="25">
        <f aca="true" t="shared" si="14" ref="I101:I147">C101-D101</f>
        <v>4407.992999999999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</f>
        <v>5452.299999999999</v>
      </c>
      <c r="E103" s="1">
        <f>D103/D101*100</f>
        <v>91.68757915227957</v>
      </c>
      <c r="F103" s="1">
        <f aca="true" t="shared" si="15" ref="F103:F147">D103/B103*100</f>
        <v>65.3745158930948</v>
      </c>
      <c r="G103" s="1">
        <f t="shared" si="12"/>
        <v>58.51425750437329</v>
      </c>
      <c r="H103" s="1">
        <f t="shared" si="13"/>
        <v>2887.800000000001</v>
      </c>
      <c r="I103" s="1">
        <f t="shared" si="14"/>
        <v>3865.600000000002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494.3070000000025</v>
      </c>
      <c r="E105" s="96">
        <f>D105/D101*100</f>
        <v>8.31242084772043</v>
      </c>
      <c r="F105" s="96">
        <f t="shared" si="15"/>
        <v>53.06000429368852</v>
      </c>
      <c r="G105" s="96">
        <f t="shared" si="12"/>
        <v>47.68081412173271</v>
      </c>
      <c r="H105" s="96">
        <f>B105-D105</f>
        <v>437.29299999999785</v>
      </c>
      <c r="I105" s="96">
        <f t="shared" si="14"/>
        <v>542.3929999999964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181374.79999999996</v>
      </c>
      <c r="C106" s="93">
        <f>SUM(C107:C146)-C114-C118+C147-C138-C139-C108-C111-C121-C122-C136-C130-C128</f>
        <v>186744.8</v>
      </c>
      <c r="D106" s="93">
        <f>SUM(D107:D146)-D114-D118+D147-D138-D139-D108-D111-D121-D122-D136-D130-D128</f>
        <v>160508.39999999997</v>
      </c>
      <c r="E106" s="94">
        <f>D106/D149*100</f>
        <v>20.44878186655954</v>
      </c>
      <c r="F106" s="94">
        <f>D106/B106*100</f>
        <v>88.49542494326666</v>
      </c>
      <c r="G106" s="94">
        <f t="shared" si="12"/>
        <v>85.95066636393622</v>
      </c>
      <c r="H106" s="94">
        <f t="shared" si="13"/>
        <v>20866.399999999994</v>
      </c>
      <c r="I106" s="94">
        <f t="shared" si="14"/>
        <v>26236.400000000023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</f>
        <v>1072.9000000000003</v>
      </c>
      <c r="E107" s="6">
        <f>D107/D106*100</f>
        <v>0.6684385365501123</v>
      </c>
      <c r="F107" s="6">
        <f t="shared" si="15"/>
        <v>60.02237762237764</v>
      </c>
      <c r="G107" s="6">
        <f t="shared" si="12"/>
        <v>54.70630226392006</v>
      </c>
      <c r="H107" s="6">
        <f aca="true" t="shared" si="16" ref="H107:H147">B107-D107</f>
        <v>714.5999999999997</v>
      </c>
      <c r="I107" s="6">
        <f t="shared" si="14"/>
        <v>888.2999999999997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</f>
        <v>452.09999999999997</v>
      </c>
      <c r="E108" s="1"/>
      <c r="F108" s="1">
        <f t="shared" si="15"/>
        <v>63.928167420814475</v>
      </c>
      <c r="G108" s="1">
        <f t="shared" si="12"/>
        <v>54.88648779895592</v>
      </c>
      <c r="H108" s="1">
        <f t="shared" si="16"/>
        <v>255.10000000000008</v>
      </c>
      <c r="I108" s="1">
        <f t="shared" si="14"/>
        <v>371.6000000000001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0.3108248540263314</v>
      </c>
      <c r="F109" s="6">
        <f>D109/B109*100</f>
        <v>58.64582108851534</v>
      </c>
      <c r="G109" s="6">
        <f t="shared" si="12"/>
        <v>55.20026554547467</v>
      </c>
      <c r="H109" s="6">
        <f t="shared" si="16"/>
        <v>351.8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0.019189026867129696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0.03407921329974009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</f>
        <v>1106.2000000000005</v>
      </c>
      <c r="E113" s="6">
        <f>D113/D106*100</f>
        <v>0.6891851142993144</v>
      </c>
      <c r="F113" s="6">
        <f t="shared" si="15"/>
        <v>79.34868373861276</v>
      </c>
      <c r="G113" s="6">
        <f t="shared" si="12"/>
        <v>72.18270799347475</v>
      </c>
      <c r="H113" s="6">
        <f t="shared" si="16"/>
        <v>287.8999999999994</v>
      </c>
      <c r="I113" s="6">
        <f t="shared" si="14"/>
        <v>426.2999999999995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0.02242873270183991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</f>
        <v>82.6</v>
      </c>
      <c r="E116" s="6">
        <f>D116/D106*100</f>
        <v>0.05146148114366601</v>
      </c>
      <c r="F116" s="6">
        <f>D116/B116*100</f>
        <v>33.686786296900486</v>
      </c>
      <c r="G116" s="6">
        <f t="shared" si="12"/>
        <v>33.686786296900486</v>
      </c>
      <c r="H116" s="6">
        <f t="shared" si="16"/>
        <v>162.6</v>
      </c>
      <c r="I116" s="6">
        <f t="shared" si="14"/>
        <v>162.6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</f>
        <v>194.39999999999998</v>
      </c>
      <c r="E117" s="6">
        <f>D117/D106*100</f>
        <v>0.12111515658993549</v>
      </c>
      <c r="F117" s="6">
        <f t="shared" si="15"/>
        <v>88.56492027334852</v>
      </c>
      <c r="G117" s="6">
        <f t="shared" si="12"/>
        <v>80.49689440993788</v>
      </c>
      <c r="H117" s="6">
        <f t="shared" si="16"/>
        <v>25.100000000000023</v>
      </c>
      <c r="I117" s="6">
        <f t="shared" si="14"/>
        <v>47.10000000000002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0.2793000241731897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0.5020921023447995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1.611815954803612</v>
      </c>
      <c r="F123" s="6">
        <f t="shared" si="15"/>
        <v>88.42367899377949</v>
      </c>
      <c r="G123" s="6">
        <f t="shared" si="12"/>
        <v>88.18256186515782</v>
      </c>
      <c r="H123" s="6">
        <f t="shared" si="16"/>
        <v>338.6999999999998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0.08093034383247234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0.0012460407056577728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0.01557550882072216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</f>
        <v>792.2</v>
      </c>
      <c r="E127" s="19">
        <f>D127/D106*100</f>
        <v>0.4935567235110438</v>
      </c>
      <c r="F127" s="6">
        <f t="shared" si="15"/>
        <v>96.83412785723017</v>
      </c>
      <c r="G127" s="6">
        <f t="shared" si="12"/>
        <v>96.22251913032918</v>
      </c>
      <c r="H127" s="6">
        <f t="shared" si="16"/>
        <v>25.899999999999977</v>
      </c>
      <c r="I127" s="6">
        <f t="shared" si="14"/>
        <v>31.09999999999991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</f>
        <v>453.7999999999999</v>
      </c>
      <c r="E129" s="19">
        <f>D129/D106*100</f>
        <v>0.28272663611374854</v>
      </c>
      <c r="F129" s="6">
        <f t="shared" si="15"/>
        <v>70.20420792079206</v>
      </c>
      <c r="G129" s="6">
        <f t="shared" si="12"/>
        <v>69.8153846153846</v>
      </c>
      <c r="H129" s="6">
        <f t="shared" si="16"/>
        <v>192.60000000000008</v>
      </c>
      <c r="I129" s="6">
        <f t="shared" si="14"/>
        <v>196.2000000000001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</f>
        <v>8.7</v>
      </c>
      <c r="E130" s="1"/>
      <c r="F130" s="1">
        <f>D130/B130*100</f>
        <v>11.646586345381525</v>
      </c>
      <c r="G130" s="1">
        <f t="shared" si="12"/>
        <v>11.646586345381525</v>
      </c>
      <c r="H130" s="1">
        <f t="shared" si="16"/>
        <v>66</v>
      </c>
      <c r="I130" s="1">
        <f t="shared" si="14"/>
        <v>66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</f>
        <v>37.9</v>
      </c>
      <c r="E131" s="19">
        <f>D131/D106*100</f>
        <v>0.023612471372214793</v>
      </c>
      <c r="F131" s="6">
        <f t="shared" si="15"/>
        <v>49.67234600262123</v>
      </c>
      <c r="G131" s="6">
        <f t="shared" si="12"/>
        <v>49.67234600262122</v>
      </c>
      <c r="H131" s="6">
        <f t="shared" si="16"/>
        <v>38.4</v>
      </c>
      <c r="I131" s="6">
        <f t="shared" si="14"/>
        <v>38.40000000000001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</f>
        <v>289.8</v>
      </c>
      <c r="E134" s="19">
        <f>D134/D106*100</f>
        <v>0.18055129824981128</v>
      </c>
      <c r="F134" s="6">
        <f t="shared" si="15"/>
        <v>14.191273688849716</v>
      </c>
      <c r="G134" s="6">
        <f t="shared" si="12"/>
        <v>7.4650318126787045</v>
      </c>
      <c r="H134" s="6">
        <f t="shared" si="16"/>
        <v>1752.3</v>
      </c>
      <c r="I134" s="6">
        <f t="shared" si="14"/>
        <v>3592.2999999999997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59.9+7.6+10.7+6.3+5.3+38.1+4+0.1+1.7+3.6+39.2+1.5+0.1+12.4+0.1+5.1+12+1.3+0.1+10.3</f>
        <v>219.4</v>
      </c>
      <c r="E135" s="19">
        <f>D135/D106*100</f>
        <v>0.13669066541065766</v>
      </c>
      <c r="F135" s="6">
        <f t="shared" si="15"/>
        <v>72.0999014130792</v>
      </c>
      <c r="G135" s="6">
        <f>D135/C135*100</f>
        <v>72.0999014130792</v>
      </c>
      <c r="H135" s="6">
        <f t="shared" si="16"/>
        <v>84.9</v>
      </c>
      <c r="I135" s="6">
        <f t="shared" si="14"/>
        <v>84.9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7.6+0.3+4.8+38.1+4+0.1+0.1+0.1+8.5+0.1+12+0.1+6.3+0.1</f>
        <v>82.19999999999999</v>
      </c>
      <c r="E136" s="1">
        <f>D136/D135*100</f>
        <v>37.46581586144029</v>
      </c>
      <c r="F136" s="1">
        <f t="shared" si="15"/>
        <v>87.26114649681527</v>
      </c>
      <c r="G136" s="1">
        <f>D136/C136*100</f>
        <v>87.26114649681527</v>
      </c>
      <c r="H136" s="1">
        <f t="shared" si="16"/>
        <v>12.000000000000014</v>
      </c>
      <c r="I136" s="1">
        <f t="shared" si="14"/>
        <v>12.000000000000014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</f>
        <v>840.7</v>
      </c>
      <c r="E137" s="19">
        <f>D137/D106*100</f>
        <v>0.5237732106232448</v>
      </c>
      <c r="F137" s="6">
        <f t="shared" si="15"/>
        <v>89.18001485096</v>
      </c>
      <c r="G137" s="6">
        <f t="shared" si="12"/>
        <v>80.72011521843496</v>
      </c>
      <c r="H137" s="6">
        <f t="shared" si="16"/>
        <v>102</v>
      </c>
      <c r="I137" s="6">
        <f t="shared" si="14"/>
        <v>200.79999999999995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</f>
        <v>735.0000000000001</v>
      </c>
      <c r="E138" s="1">
        <f>D138/D137*100</f>
        <v>87.42714404662782</v>
      </c>
      <c r="F138" s="1">
        <f aca="true" t="shared" si="17" ref="F138:F146">D138/B138*100</f>
        <v>90.11770475723395</v>
      </c>
      <c r="G138" s="1">
        <f t="shared" si="12"/>
        <v>82.12290502793297</v>
      </c>
      <c r="H138" s="1">
        <f t="shared" si="16"/>
        <v>80.59999999999991</v>
      </c>
      <c r="I138" s="1">
        <f t="shared" si="14"/>
        <v>159.9999999999999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2.6763411442845246</v>
      </c>
      <c r="F139" s="1">
        <f t="shared" si="17"/>
        <v>76.27118644067797</v>
      </c>
      <c r="G139" s="1">
        <f>D139/C139*100</f>
        <v>62.849162011173185</v>
      </c>
      <c r="H139" s="1">
        <f t="shared" si="16"/>
        <v>7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0.12460407056577728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</f>
        <v>1463.5</v>
      </c>
      <c r="E141" s="19">
        <f>D141/D106*100</f>
        <v>0.9117902863650752</v>
      </c>
      <c r="F141" s="111">
        <f>D141/B141*100</f>
        <v>53.66703337000367</v>
      </c>
      <c r="G141" s="6">
        <f t="shared" si="12"/>
        <v>53.66703337000367</v>
      </c>
      <c r="H141" s="6">
        <f t="shared" si="16"/>
        <v>1263.5</v>
      </c>
      <c r="I141" s="6">
        <f t="shared" si="14"/>
        <v>1263.5</v>
      </c>
    </row>
    <row r="142" spans="1:9" s="2" customFormat="1" ht="18.75">
      <c r="A142" s="23" t="s">
        <v>110</v>
      </c>
      <c r="B142" s="80">
        <v>14900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241.3+64.6+48.1+278.9+170.1+140.9+637.5+150.9+370.2+164.6+344.6+242.4+441.1+0.1+89.8+381.7+177.1+247.5+73.1+327.9+377.9+42.9+540.2+305.5+89.5+547.4+109.3+203.4</f>
        <v>6808.499999999998</v>
      </c>
      <c r="E142" s="19">
        <f>D142/D106*100</f>
        <v>4.241834072235472</v>
      </c>
      <c r="F142" s="111">
        <f t="shared" si="17"/>
        <v>45.69463087248321</v>
      </c>
      <c r="G142" s="6">
        <f t="shared" si="12"/>
        <v>43.92580645161289</v>
      </c>
      <c r="H142" s="6">
        <f t="shared" si="16"/>
        <v>8091.500000000002</v>
      </c>
      <c r="I142" s="6">
        <f t="shared" si="14"/>
        <v>8691.500000000002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</f>
        <v>3888.8000000000006</v>
      </c>
      <c r="E143" s="19">
        <f>D143/D106*100</f>
        <v>2.4228015480809737</v>
      </c>
      <c r="F143" s="111">
        <f t="shared" si="17"/>
        <v>75.61492543117699</v>
      </c>
      <c r="G143" s="6">
        <f t="shared" si="12"/>
        <v>75.61198498959773</v>
      </c>
      <c r="H143" s="6">
        <f t="shared" si="16"/>
        <v>1254.099999999999</v>
      </c>
      <c r="I143" s="6">
        <f t="shared" si="14"/>
        <v>1254.2999999999997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</f>
        <v>6282</v>
      </c>
      <c r="E144" s="19">
        <f>D144/D106*100</f>
        <v>3.913813856471064</v>
      </c>
      <c r="F144" s="111">
        <f t="shared" si="17"/>
        <v>75</v>
      </c>
      <c r="G144" s="6">
        <f t="shared" si="12"/>
        <v>75</v>
      </c>
      <c r="H144" s="6">
        <f t="shared" si="16"/>
        <v>2094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0.33530955389250666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</f>
        <v>113065.9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500.9+20883.8+13804+7506.8+2189.4+1247.6+18786.6+13748.5+10000+5000+2324.4+7494.4+700+880+366.4+133+650+1431+4419.6+999.5</f>
        <v>113065.9</v>
      </c>
      <c r="E146" s="19">
        <f>D146/D106*100</f>
        <v>70.44235691091558</v>
      </c>
      <c r="F146" s="6">
        <f t="shared" si="17"/>
        <v>100</v>
      </c>
      <c r="G146" s="6">
        <f t="shared" si="12"/>
        <v>99.62639847246317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</f>
        <v>18553</v>
      </c>
      <c r="E147" s="19">
        <f>D147/D106*100</f>
        <v>11.55889660603433</v>
      </c>
      <c r="F147" s="6">
        <f t="shared" si="15"/>
        <v>90.90953636283454</v>
      </c>
      <c r="G147" s="6">
        <f t="shared" si="12"/>
        <v>83.33408194615377</v>
      </c>
      <c r="H147" s="6">
        <f t="shared" si="16"/>
        <v>1855.2000000000007</v>
      </c>
      <c r="I147" s="6">
        <f t="shared" si="14"/>
        <v>3710.4000000000015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192079.79999999996</v>
      </c>
      <c r="C148" s="84">
        <f>C43+C68+C71+C76+C78+C86+C101+C106+C99+C83+C97</f>
        <v>198795.5</v>
      </c>
      <c r="D148" s="60">
        <f>D43+D68+D71+D76+D78+D86+D101+D106+D99+D83+D97</f>
        <v>167336.20699999997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912723.7999999999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784928.9069999999</v>
      </c>
      <c r="E149" s="38">
        <v>100</v>
      </c>
      <c r="F149" s="3">
        <f>D149/B149*100</f>
        <v>85.99851422741467</v>
      </c>
      <c r="G149" s="3">
        <f aca="true" t="shared" si="18" ref="G149:G155">D149/C149*100</f>
        <v>79.5709497556697</v>
      </c>
      <c r="H149" s="3">
        <f aca="true" t="shared" si="19" ref="H149:H155">B149-D149</f>
        <v>127794.89300000004</v>
      </c>
      <c r="I149" s="3">
        <f aca="true" t="shared" si="20" ref="I149:I155">C149-D149</f>
        <v>201522.6930000001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450710.0999999999</v>
      </c>
      <c r="E150" s="6">
        <f>D150/D149*100</f>
        <v>57.420499612202455</v>
      </c>
      <c r="F150" s="6">
        <f aca="true" t="shared" si="21" ref="F150:F161">D150/B150*100</f>
        <v>88.38121865694146</v>
      </c>
      <c r="G150" s="6">
        <f t="shared" si="18"/>
        <v>80.71158191513707</v>
      </c>
      <c r="H150" s="6">
        <f t="shared" si="19"/>
        <v>59251.300000000105</v>
      </c>
      <c r="I150" s="18">
        <f t="shared" si="20"/>
        <v>107710.50000000006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89167.8</v>
      </c>
      <c r="C151" s="68">
        <f>C11+C23+C36+C55+C61+C91+C49+C139+C108+C111+C95+C136</f>
        <v>99878</v>
      </c>
      <c r="D151" s="68">
        <f>D11+D23+D36+D55+D61+D91+D49+D139+D108+D111+D95+D136</f>
        <v>62304.30000000001</v>
      </c>
      <c r="E151" s="6">
        <f>D151/D149*100</f>
        <v>7.937572364117304</v>
      </c>
      <c r="F151" s="6">
        <f t="shared" si="21"/>
        <v>69.87309320180604</v>
      </c>
      <c r="G151" s="6">
        <f t="shared" si="18"/>
        <v>62.38040409299346</v>
      </c>
      <c r="H151" s="6">
        <f t="shared" si="19"/>
        <v>26863.499999999993</v>
      </c>
      <c r="I151" s="18">
        <f t="shared" si="20"/>
        <v>37573.69999999999</v>
      </c>
      <c r="K151" s="46"/>
      <c r="L151" s="102"/>
    </row>
    <row r="152" spans="1:12" ht="18.75">
      <c r="A152" s="23" t="s">
        <v>1</v>
      </c>
      <c r="B152" s="67">
        <f>B22+B10+B54+B48+B60+B35+B102+B122</f>
        <v>23417.000000000004</v>
      </c>
      <c r="C152" s="67">
        <f>C22+C10+C54+C48+C60+C35+C102+C122</f>
        <v>25986.7</v>
      </c>
      <c r="D152" s="67">
        <f>D22+D10+D54+D48+D60+D35+D102+D122</f>
        <v>18862.6</v>
      </c>
      <c r="E152" s="6">
        <f>D152/D149*100</f>
        <v>2.403096615729557</v>
      </c>
      <c r="F152" s="6">
        <f t="shared" si="21"/>
        <v>80.55088183798094</v>
      </c>
      <c r="G152" s="6">
        <f t="shared" si="18"/>
        <v>72.58559186045169</v>
      </c>
      <c r="H152" s="6">
        <f t="shared" si="19"/>
        <v>4554.400000000005</v>
      </c>
      <c r="I152" s="18">
        <f t="shared" si="20"/>
        <v>7124.100000000002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13850.500000000002</v>
      </c>
      <c r="C153" s="67">
        <f>C12+C24+C103+C62+C38+C92+C128</f>
        <v>14991.800000000001</v>
      </c>
      <c r="D153" s="67">
        <f>D12+D24+D103+D62+D38+D92+D128</f>
        <v>10433.999999999998</v>
      </c>
      <c r="E153" s="6">
        <f>D153/D149*100</f>
        <v>1.3292923609959495</v>
      </c>
      <c r="F153" s="6">
        <f t="shared" si="21"/>
        <v>75.33302046857511</v>
      </c>
      <c r="G153" s="6">
        <f t="shared" si="18"/>
        <v>69.59804693232299</v>
      </c>
      <c r="H153" s="6">
        <f t="shared" si="19"/>
        <v>3416.5000000000036</v>
      </c>
      <c r="I153" s="18">
        <f t="shared" si="20"/>
        <v>4557.800000000003</v>
      </c>
      <c r="K153" s="46"/>
      <c r="L153" s="102"/>
    </row>
    <row r="154" spans="1:12" ht="18.75">
      <c r="A154" s="23" t="s">
        <v>2</v>
      </c>
      <c r="B154" s="67">
        <f>B9+B21+B47+B53+B121</f>
        <v>12322.1</v>
      </c>
      <c r="C154" s="67">
        <f>C9+C21+C47+C53+C121</f>
        <v>13384.7</v>
      </c>
      <c r="D154" s="67">
        <f>D9+D21+D47+D53+D121</f>
        <v>9543.8</v>
      </c>
      <c r="E154" s="6">
        <f>D154/D149*100</f>
        <v>1.2158808160698813</v>
      </c>
      <c r="F154" s="6">
        <f t="shared" si="21"/>
        <v>77.45270692495596</v>
      </c>
      <c r="G154" s="6">
        <f t="shared" si="18"/>
        <v>71.3038021024005</v>
      </c>
      <c r="H154" s="6">
        <f t="shared" si="19"/>
        <v>2778.300000000001</v>
      </c>
      <c r="I154" s="18">
        <f t="shared" si="20"/>
        <v>3840.9000000000015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264004.99999999994</v>
      </c>
      <c r="C155" s="67">
        <f>C149-C150-C151-C152-C153-C154</f>
        <v>273789.8</v>
      </c>
      <c r="D155" s="67">
        <f>D149-D150-D151-D152-D153-D154</f>
        <v>233074.107</v>
      </c>
      <c r="E155" s="6">
        <f>D155/D149*100</f>
        <v>29.693658230884857</v>
      </c>
      <c r="F155" s="6">
        <f t="shared" si="21"/>
        <v>88.28397454593664</v>
      </c>
      <c r="G155" s="43">
        <f t="shared" si="18"/>
        <v>85.12884957730347</v>
      </c>
      <c r="H155" s="6">
        <f t="shared" si="19"/>
        <v>30930.892999999953</v>
      </c>
      <c r="I155" s="6">
        <f t="shared" si="20"/>
        <v>40715.693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25582.4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</f>
        <v>11110.199999999995</v>
      </c>
      <c r="E157" s="15"/>
      <c r="F157" s="6">
        <f t="shared" si="21"/>
        <v>43.42907623991492</v>
      </c>
      <c r="G157" s="6">
        <f aca="true" t="shared" si="22" ref="G157:G166">D157/C157*100</f>
        <v>43.1829665503222</v>
      </c>
      <c r="H157" s="6">
        <f>B157-D157</f>
        <v>14472.200000000006</v>
      </c>
      <c r="I157" s="6">
        <f aca="true" t="shared" si="23" ref="I157:I166">C157-D157</f>
        <v>14618.000000000002</v>
      </c>
      <c r="K157" s="46"/>
      <c r="L157" s="46"/>
    </row>
    <row r="158" spans="1:12" ht="18.75">
      <c r="A158" s="23" t="s">
        <v>22</v>
      </c>
      <c r="B158" s="88">
        <v>17318.9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132.1+649.5+498.6+2.9+146.5+119.3+11.1+935+701.6+2.9+12.3-0.1+18.6+43.3+39.7+94+282.1+33.2+9+121.6+250.9+78.8+80+13.6+23.8+457.4+36+8.5+326.3+22.2+795.3+172.7+29.4+49.6+1021.9-0.1+17.1</f>
        <v>7236.599999999999</v>
      </c>
      <c r="E158" s="6"/>
      <c r="F158" s="6">
        <f t="shared" si="21"/>
        <v>41.78440894052162</v>
      </c>
      <c r="G158" s="6">
        <f t="shared" si="22"/>
        <v>37.81470449913779</v>
      </c>
      <c r="H158" s="6">
        <f aca="true" t="shared" si="24" ref="H158:H165">B158-D158</f>
        <v>10082.300000000003</v>
      </c>
      <c r="I158" s="6">
        <f t="shared" si="23"/>
        <v>11900.400000000001</v>
      </c>
      <c r="K158" s="46"/>
      <c r="L158" s="46"/>
    </row>
    <row r="159" spans="1:12" ht="18.75">
      <c r="A159" s="23" t="s">
        <v>60</v>
      </c>
      <c r="B159" s="88">
        <v>205705.8</v>
      </c>
      <c r="C159" s="67">
        <f>213607.5+29882.9-2140-37856.7-150+7307.7-1151.4</f>
        <v>209500.00000000003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</f>
        <v>74695.6</v>
      </c>
      <c r="E159" s="6"/>
      <c r="F159" s="6">
        <f t="shared" si="21"/>
        <v>36.311858975293845</v>
      </c>
      <c r="G159" s="6">
        <f t="shared" si="22"/>
        <v>35.654224343675416</v>
      </c>
      <c r="H159" s="6">
        <f t="shared" si="24"/>
        <v>131010.19999999998</v>
      </c>
      <c r="I159" s="6">
        <f t="shared" si="23"/>
        <v>134804.40000000002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</f>
        <v>2449.4</v>
      </c>
      <c r="E160" s="6"/>
      <c r="F160" s="6">
        <f t="shared" si="21"/>
        <v>92.45112100853024</v>
      </c>
      <c r="G160" s="6">
        <f t="shared" si="22"/>
        <v>92.45112100853024</v>
      </c>
      <c r="H160" s="6">
        <f t="shared" si="24"/>
        <v>200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</f>
        <v>3774.7000000000003</v>
      </c>
      <c r="E161" s="19"/>
      <c r="F161" s="6">
        <f t="shared" si="21"/>
        <v>27.81158822315877</v>
      </c>
      <c r="G161" s="6">
        <f t="shared" si="22"/>
        <v>27.59808150671912</v>
      </c>
      <c r="H161" s="6">
        <f t="shared" si="24"/>
        <v>9797.699999999999</v>
      </c>
      <c r="I161" s="6">
        <f t="shared" si="23"/>
        <v>9902.699999999999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39.626572642038624</v>
      </c>
      <c r="G163" s="6">
        <f t="shared" si="22"/>
        <v>36.079089449875966</v>
      </c>
      <c r="H163" s="6">
        <f t="shared" si="24"/>
        <v>753.4000000000001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92.47875658814671</v>
      </c>
      <c r="G165" s="6">
        <f t="shared" si="22"/>
        <v>92.47875658814671</v>
      </c>
      <c r="H165" s="6">
        <f t="shared" si="24"/>
        <v>279.7000000000003</v>
      </c>
      <c r="I165" s="6">
        <f t="shared" si="23"/>
        <v>279.7000000000003</v>
      </c>
    </row>
    <row r="166" spans="1:9" ht="19.5" thickBot="1">
      <c r="A166" s="14" t="s">
        <v>20</v>
      </c>
      <c r="B166" s="90">
        <f>B149+B157+B161+B162+B158+B165+B164+B159+B163+B160</f>
        <v>1182826.9999999998</v>
      </c>
      <c r="C166" s="90">
        <f>C149+C157+C161+C162+C158+C165+C164+C159+C163+C160</f>
        <v>1262540.6</v>
      </c>
      <c r="D166" s="90">
        <f>D149+D157+D161+D162+D158+D165+D164+D159+D163+D160</f>
        <v>888129.0069999998</v>
      </c>
      <c r="E166" s="25"/>
      <c r="F166" s="3">
        <f>D166/B166*100</f>
        <v>75.08528356217774</v>
      </c>
      <c r="G166" s="3">
        <f t="shared" si="22"/>
        <v>70.34458986903073</v>
      </c>
      <c r="H166" s="3">
        <f>B166-D166</f>
        <v>294697.993</v>
      </c>
      <c r="I166" s="3">
        <f t="shared" si="23"/>
        <v>374411.59300000034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784928.9069999999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784928.9069999999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2015-11-04T06:11:58Z</dcterms:modified>
  <cp:category/>
  <cp:version/>
  <cp:contentType/>
  <cp:contentStatus/>
</cp:coreProperties>
</file>